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E:\530\"/>
    </mc:Choice>
  </mc:AlternateContent>
  <bookViews>
    <workbookView xWindow="6480" yWindow="1620" windowWidth="20505" windowHeight="11760" activeTab="1"/>
  </bookViews>
  <sheets>
    <sheet name="expo model" sheetId="3" r:id="rId1"/>
    <sheet name="Coverage" sheetId="1" r:id="rId2"/>
  </sheets>
  <definedNames>
    <definedName name="beta0">Coverage!$D$9</definedName>
    <definedName name="beta1">Coverage!$J$9</definedName>
    <definedName name="dd">Coverage!$B$9</definedName>
    <definedName name="K">Coverage!$F$9</definedName>
    <definedName name="Q">Coverage!$G$9</definedName>
    <definedName name="r_">Coverage!$H$9</definedName>
    <definedName name="s">Coverage!$C$9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1" i="3" l="1"/>
  <c r="C6" i="3"/>
  <c r="C7" i="3"/>
  <c r="C8" i="3"/>
  <c r="C9" i="3"/>
  <c r="C10" i="3"/>
  <c r="C11" i="3"/>
  <c r="C12" i="3"/>
  <c r="C13" i="3"/>
  <c r="C14" i="3"/>
  <c r="C15" i="3"/>
  <c r="C16" i="3"/>
  <c r="C5" i="3"/>
  <c r="D6" i="3"/>
  <c r="D7" i="3"/>
  <c r="D8" i="3"/>
  <c r="D9" i="3"/>
  <c r="D10" i="3"/>
  <c r="D11" i="3"/>
  <c r="D12" i="3"/>
  <c r="D13" i="3"/>
  <c r="D14" i="3"/>
  <c r="D15" i="3"/>
  <c r="D16" i="3"/>
  <c r="D5" i="3"/>
  <c r="C20" i="3"/>
  <c r="E18" i="1"/>
  <c r="E19" i="1"/>
  <c r="E20" i="1"/>
  <c r="E21" i="1"/>
  <c r="E22" i="1"/>
  <c r="E23" i="1"/>
  <c r="E24" i="1"/>
  <c r="E25" i="1"/>
  <c r="E26" i="1"/>
  <c r="G17" i="1" a="1"/>
  <c r="H17" i="1" s="1"/>
  <c r="G23" i="1"/>
  <c r="J9" i="1"/>
  <c r="B5" i="1"/>
  <c r="B9" i="1"/>
  <c r="D9" i="1"/>
  <c r="G17" i="1" l="1"/>
  <c r="G20" i="1" s="1"/>
  <c r="H20" i="1" s="1"/>
  <c r="H23" i="1" l="1"/>
</calcChain>
</file>

<file path=xl/sharedStrings.xml><?xml version="1.0" encoding="utf-8"?>
<sst xmlns="http://schemas.openxmlformats.org/spreadsheetml/2006/main" count="47" uniqueCount="41">
  <si>
    <t>Software reliabilty sheet</t>
  </si>
  <si>
    <t>defects</t>
  </si>
  <si>
    <t>cum_time</t>
  </si>
  <si>
    <t>dd/kloc</t>
  </si>
  <si>
    <t>Expo</t>
  </si>
  <si>
    <t>dd</t>
  </si>
  <si>
    <t>beta0</t>
  </si>
  <si>
    <t>K</t>
  </si>
  <si>
    <t>Q</t>
  </si>
  <si>
    <t>r</t>
  </si>
  <si>
    <t>s</t>
  </si>
  <si>
    <t>(in k)</t>
  </si>
  <si>
    <t>beta1</t>
  </si>
  <si>
    <t>lambda</t>
  </si>
  <si>
    <t>m</t>
  </si>
  <si>
    <t>b</t>
  </si>
  <si>
    <t>lambda0</t>
  </si>
  <si>
    <t>exp(-beta1)</t>
  </si>
  <si>
    <t>tf</t>
  </si>
  <si>
    <t>Defects</t>
  </si>
  <si>
    <t>block cov</t>
  </si>
  <si>
    <t>branch cov</t>
  </si>
  <si>
    <t>c_uses cov</t>
  </si>
  <si>
    <t>p_uses cov</t>
  </si>
  <si>
    <t>8-fault duration</t>
  </si>
  <si>
    <t>Static Modeling</t>
  </si>
  <si>
    <t>Dynamic modeing</t>
  </si>
  <si>
    <t>Curve fitting</t>
  </si>
  <si>
    <t>target lamdaf</t>
  </si>
  <si>
    <t>Branch Cov</t>
  </si>
  <si>
    <t>Coverage and defects</t>
  </si>
  <si>
    <t>Date used to illustrate discussion on modeling</t>
  </si>
  <si>
    <t>1. Right click on data points and select Add Trendline</t>
  </si>
  <si>
    <t>2. Select Trendline Options, make selections, display selection</t>
  </si>
  <si>
    <t>Using Excel trendline</t>
  </si>
  <si>
    <t>CPUHours</t>
  </si>
  <si>
    <t>Failures</t>
  </si>
  <si>
    <t>per sec.</t>
  </si>
  <si>
    <t>CPU seconds</t>
  </si>
  <si>
    <t>3. Somehow exclude points before the knee.</t>
  </si>
  <si>
    <t>Alternatives: consider the Data Analysis Toolpack, or the LINEST ()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</si>
</sst>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8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366FF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theme="4"/>
      <name val="Arial"/>
      <family val="2"/>
    </font>
    <font>
      <sz val="12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8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3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0" xfId="0" applyFont="1" applyBorder="1"/>
    <xf numFmtId="0" fontId="2" fillId="0" borderId="6" xfId="0" applyFont="1" applyBorder="1"/>
    <xf numFmtId="0" fontId="5" fillId="0" borderId="5" xfId="0" applyFont="1" applyBorder="1"/>
    <xf numFmtId="0" fontId="6" fillId="0" borderId="7" xfId="0" applyFont="1" applyBorder="1"/>
    <xf numFmtId="0" fontId="5" fillId="0" borderId="8" xfId="0" applyFont="1" applyBorder="1"/>
    <xf numFmtId="0" fontId="7" fillId="0" borderId="8" xfId="0" applyFont="1" applyBorder="1"/>
    <xf numFmtId="0" fontId="2" fillId="0" borderId="8" xfId="0" applyFont="1" applyBorder="1"/>
    <xf numFmtId="11" fontId="5" fillId="0" borderId="8" xfId="0" applyNumberFormat="1" applyFont="1" applyBorder="1"/>
    <xf numFmtId="0" fontId="7" fillId="0" borderId="9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5" xfId="0" applyFont="1" applyBorder="1"/>
    <xf numFmtId="0" fontId="3" fillId="0" borderId="0" xfId="0" applyFont="1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4" fillId="0" borderId="0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2" xfId="0" applyFont="1" applyBorder="1"/>
    <xf numFmtId="0" fontId="1" fillId="0" borderId="3" xfId="0" applyFont="1" applyBorder="1"/>
    <xf numFmtId="0" fontId="1" fillId="0" borderId="10" xfId="0" applyFont="1" applyBorder="1"/>
    <xf numFmtId="0" fontId="1" fillId="0" borderId="4" xfId="0" applyFont="1" applyFill="1" applyBorder="1"/>
    <xf numFmtId="0" fontId="7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1" fillId="0" borderId="5" xfId="0" applyFont="1" applyBorder="1"/>
    <xf numFmtId="0" fontId="1" fillId="0" borderId="0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9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'expo model'!$D$4</c:f>
              <c:strCache>
                <c:ptCount val="1"/>
                <c:pt idx="0">
                  <c:v>lambda</c:v>
                </c:pt>
              </c:strCache>
            </c:strRef>
          </c:tx>
          <c:trendline>
            <c:trendlineType val="exp"/>
            <c:dispRSqr val="1"/>
            <c:dispEq val="1"/>
            <c:trendlineLbl>
              <c:layout>
                <c:manualLayout>
                  <c:x val="-2.3816858911048101E-2"/>
                  <c:y val="-0.38089588219109899"/>
                </c:manualLayout>
              </c:layout>
              <c:numFmt formatCode="General" sourceLinked="0"/>
            </c:trendlineLbl>
          </c:trendline>
          <c:xVal>
            <c:numRef>
              <c:f>'expo model'!$C$5:$C$16</c:f>
              <c:numCache>
                <c:formatCode>General</c:formatCode>
                <c:ptCount val="12"/>
                <c:pt idx="0">
                  <c:v>1800</c:v>
                </c:pt>
                <c:pt idx="1">
                  <c:v>5400</c:v>
                </c:pt>
                <c:pt idx="2">
                  <c:v>9000</c:v>
                </c:pt>
                <c:pt idx="3">
                  <c:v>12600</c:v>
                </c:pt>
                <c:pt idx="4">
                  <c:v>16200</c:v>
                </c:pt>
                <c:pt idx="5">
                  <c:v>19800</c:v>
                </c:pt>
                <c:pt idx="6">
                  <c:v>23400</c:v>
                </c:pt>
                <c:pt idx="7">
                  <c:v>27000</c:v>
                </c:pt>
                <c:pt idx="8">
                  <c:v>30600</c:v>
                </c:pt>
                <c:pt idx="9">
                  <c:v>34200</c:v>
                </c:pt>
                <c:pt idx="10">
                  <c:v>37800</c:v>
                </c:pt>
                <c:pt idx="11">
                  <c:v>41400</c:v>
                </c:pt>
              </c:numCache>
            </c:numRef>
          </c:xVal>
          <c:yVal>
            <c:numRef>
              <c:f>'expo model'!$D$5:$D$16</c:f>
              <c:numCache>
                <c:formatCode>General</c:formatCode>
                <c:ptCount val="12"/>
                <c:pt idx="0">
                  <c:v>7.4999999999999997E-3</c:v>
                </c:pt>
                <c:pt idx="1">
                  <c:v>4.4444444444444444E-3</c:v>
                </c:pt>
                <c:pt idx="2">
                  <c:v>3.0555555555555557E-3</c:v>
                </c:pt>
                <c:pt idx="3">
                  <c:v>2.7777777777777779E-3</c:v>
                </c:pt>
                <c:pt idx="4">
                  <c:v>3.0555555555555557E-3</c:v>
                </c:pt>
                <c:pt idx="5">
                  <c:v>1.9444444444444444E-3</c:v>
                </c:pt>
                <c:pt idx="6">
                  <c:v>5.5555555555555556E-4</c:v>
                </c:pt>
                <c:pt idx="7">
                  <c:v>1.3888888888888889E-3</c:v>
                </c:pt>
                <c:pt idx="8">
                  <c:v>8.3333333333333339E-4</c:v>
                </c:pt>
                <c:pt idx="9">
                  <c:v>2.7777777777777778E-4</c:v>
                </c:pt>
                <c:pt idx="10">
                  <c:v>1.1111111111111111E-3</c:v>
                </c:pt>
                <c:pt idx="11">
                  <c:v>1.9444444444444444E-3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'expo model'!#REF!</c:f>
              <c:strCache>
                <c:ptCount val="1"/>
                <c:pt idx="0">
                  <c:v>#REF!</c:v>
                </c:pt>
              </c:strCache>
            </c:strRef>
          </c:tx>
          <c:xVal>
            <c:numRef>
              <c:f>'expo model'!$A$5:$A$16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'expo model'!#REF!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779856"/>
        <c:axId val="1472460608"/>
      </c:scatterChart>
      <c:valAx>
        <c:axId val="1108779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2460608"/>
        <c:crosses val="autoZero"/>
        <c:crossBetween val="midCat"/>
      </c:valAx>
      <c:valAx>
        <c:axId val="1472460608"/>
        <c:scaling>
          <c:orientation val="minMax"/>
          <c:max val="8.0000000000000002E-3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08779856"/>
        <c:crosses val="autoZero"/>
        <c:crossBetween val="midCat"/>
      </c:valAx>
    </c:plotArea>
    <c:legend>
      <c:legendPos val="r"/>
      <c:legendEntry>
        <c:idx val="1"/>
        <c:delete val="1"/>
      </c:legendEntry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Coverage!$I$35</c:f>
              <c:strCache>
                <c:ptCount val="1"/>
                <c:pt idx="0">
                  <c:v>Defects</c:v>
                </c:pt>
              </c:strCache>
            </c:strRef>
          </c:tx>
          <c:trendline>
            <c:trendlineType val="linear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Coverage!$H$37:$H$54</c:f>
              <c:numCache>
                <c:formatCode>General</c:formatCode>
                <c:ptCount val="18"/>
                <c:pt idx="0">
                  <c:v>0.28000000000000003</c:v>
                </c:pt>
                <c:pt idx="1">
                  <c:v>0.33</c:v>
                </c:pt>
                <c:pt idx="2">
                  <c:v>0.34</c:v>
                </c:pt>
                <c:pt idx="3">
                  <c:v>0.37</c:v>
                </c:pt>
                <c:pt idx="4">
                  <c:v>0.39</c:v>
                </c:pt>
                <c:pt idx="5">
                  <c:v>0.4</c:v>
                </c:pt>
                <c:pt idx="6">
                  <c:v>0.41</c:v>
                </c:pt>
                <c:pt idx="7">
                  <c:v>0.42</c:v>
                </c:pt>
                <c:pt idx="8">
                  <c:v>0.44</c:v>
                </c:pt>
                <c:pt idx="9">
                  <c:v>0.44</c:v>
                </c:pt>
                <c:pt idx="10">
                  <c:v>0.45</c:v>
                </c:pt>
                <c:pt idx="11">
                  <c:v>0.45</c:v>
                </c:pt>
                <c:pt idx="12">
                  <c:v>0.46</c:v>
                </c:pt>
                <c:pt idx="13">
                  <c:v>0.46</c:v>
                </c:pt>
                <c:pt idx="14">
                  <c:v>0.48</c:v>
                </c:pt>
                <c:pt idx="15">
                  <c:v>0.52</c:v>
                </c:pt>
                <c:pt idx="16">
                  <c:v>0.53</c:v>
                </c:pt>
                <c:pt idx="17">
                  <c:v>0.55000000000000004</c:v>
                </c:pt>
              </c:numCache>
            </c:numRef>
          </c:xVal>
          <c:yVal>
            <c:numRef>
              <c:f>Coverage!$I$37:$I$54</c:f>
              <c:numCache>
                <c:formatCode>General</c:formatCode>
                <c:ptCount val="18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466592"/>
        <c:axId val="1472459520"/>
      </c:scatterChart>
      <c:valAx>
        <c:axId val="147246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72459520"/>
        <c:crosses val="autoZero"/>
        <c:crossBetween val="midCat"/>
      </c:valAx>
      <c:valAx>
        <c:axId val="14724595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7246659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8155533683289595"/>
          <c:y val="0.61317621755613905"/>
          <c:w val="0.28768546273050699"/>
          <c:h val="0.2175387733051090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463550</xdr:colOff>
      <xdr:row>2</xdr:row>
      <xdr:rowOff>44450</xdr:rowOff>
    </xdr:from>
    <xdr:to>
      <xdr:col>12</xdr:col>
      <xdr:colOff>203200</xdr:colOff>
      <xdr:row>22</xdr:row>
      <xdr:rowOff>139700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452437</xdr:colOff>
      <xdr:row>28</xdr:row>
      <xdr:rowOff>90486</xdr:rowOff>
    </xdr:from>
    <xdr:to>
      <xdr:col>16</xdr:col>
      <xdr:colOff>466725</xdr:colOff>
      <xdr:row>45</xdr:row>
      <xdr:rowOff>19049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21"/>
  <sheetViews>
    <sheetView workbookViewId="0">
      <selection activeCell="C22" sqref="C22"/>
    </sheetView>
  </sheetViews>
  <sheetFormatPr defaultColWidth="11.42578125" defaultRowHeight="15" x14ac:dyDescent="0.25"/>
  <cols>
    <col min="3" max="3" width="12.140625" bestFit="1" customWidth="1"/>
  </cols>
  <sheetData>
    <row r="4" spans="1:4" ht="15.75" x14ac:dyDescent="0.25">
      <c r="A4" s="49" t="s">
        <v>35</v>
      </c>
      <c r="B4" t="s">
        <v>36</v>
      </c>
      <c r="C4" t="s">
        <v>38</v>
      </c>
      <c r="D4" t="s">
        <v>13</v>
      </c>
    </row>
    <row r="5" spans="1:4" ht="15.75" x14ac:dyDescent="0.25">
      <c r="A5" s="49">
        <v>1</v>
      </c>
      <c r="B5">
        <v>27</v>
      </c>
      <c r="C5">
        <f>(A5-0.5)*60*60</f>
        <v>1800</v>
      </c>
      <c r="D5">
        <f>B5/3600</f>
        <v>7.4999999999999997E-3</v>
      </c>
    </row>
    <row r="6" spans="1:4" ht="15.75" x14ac:dyDescent="0.25">
      <c r="A6" s="49">
        <v>2</v>
      </c>
      <c r="B6">
        <v>16</v>
      </c>
      <c r="C6">
        <f t="shared" ref="C6:C16" si="0">(A6-0.5)*60*60</f>
        <v>5400</v>
      </c>
      <c r="D6">
        <f t="shared" ref="D6:D16" si="1">B6/3600</f>
        <v>4.4444444444444444E-3</v>
      </c>
    </row>
    <row r="7" spans="1:4" ht="15.75" x14ac:dyDescent="0.25">
      <c r="A7" s="49">
        <v>3</v>
      </c>
      <c r="B7">
        <v>11</v>
      </c>
      <c r="C7">
        <f t="shared" si="0"/>
        <v>9000</v>
      </c>
      <c r="D7">
        <f t="shared" si="1"/>
        <v>3.0555555555555557E-3</v>
      </c>
    </row>
    <row r="8" spans="1:4" ht="15.75" x14ac:dyDescent="0.25">
      <c r="A8" s="49">
        <v>4</v>
      </c>
      <c r="B8">
        <v>10</v>
      </c>
      <c r="C8">
        <f t="shared" si="0"/>
        <v>12600</v>
      </c>
      <c r="D8">
        <f t="shared" si="1"/>
        <v>2.7777777777777779E-3</v>
      </c>
    </row>
    <row r="9" spans="1:4" ht="15.75" x14ac:dyDescent="0.25">
      <c r="A9" s="49">
        <v>5</v>
      </c>
      <c r="B9">
        <v>11</v>
      </c>
      <c r="C9">
        <f t="shared" si="0"/>
        <v>16200</v>
      </c>
      <c r="D9">
        <f t="shared" si="1"/>
        <v>3.0555555555555557E-3</v>
      </c>
    </row>
    <row r="10" spans="1:4" ht="15.75" x14ac:dyDescent="0.25">
      <c r="A10" s="49">
        <v>6</v>
      </c>
      <c r="B10">
        <v>7</v>
      </c>
      <c r="C10">
        <f t="shared" si="0"/>
        <v>19800</v>
      </c>
      <c r="D10">
        <f t="shared" si="1"/>
        <v>1.9444444444444444E-3</v>
      </c>
    </row>
    <row r="11" spans="1:4" ht="15.75" x14ac:dyDescent="0.25">
      <c r="A11" s="49">
        <v>7</v>
      </c>
      <c r="B11">
        <v>2</v>
      </c>
      <c r="C11">
        <f t="shared" si="0"/>
        <v>23400</v>
      </c>
      <c r="D11">
        <f t="shared" si="1"/>
        <v>5.5555555555555556E-4</v>
      </c>
    </row>
    <row r="12" spans="1:4" ht="15.75" x14ac:dyDescent="0.25">
      <c r="A12" s="49">
        <v>8</v>
      </c>
      <c r="B12">
        <v>5</v>
      </c>
      <c r="C12">
        <f t="shared" si="0"/>
        <v>27000</v>
      </c>
      <c r="D12">
        <f t="shared" si="1"/>
        <v>1.3888888888888889E-3</v>
      </c>
    </row>
    <row r="13" spans="1:4" ht="15.75" x14ac:dyDescent="0.25">
      <c r="A13" s="49">
        <v>9</v>
      </c>
      <c r="B13">
        <v>3</v>
      </c>
      <c r="C13">
        <f t="shared" si="0"/>
        <v>30600</v>
      </c>
      <c r="D13">
        <f t="shared" si="1"/>
        <v>8.3333333333333339E-4</v>
      </c>
    </row>
    <row r="14" spans="1:4" ht="15.75" x14ac:dyDescent="0.25">
      <c r="A14" s="49">
        <v>10</v>
      </c>
      <c r="B14">
        <v>1</v>
      </c>
      <c r="C14">
        <f t="shared" si="0"/>
        <v>34200</v>
      </c>
      <c r="D14">
        <f t="shared" si="1"/>
        <v>2.7777777777777778E-4</v>
      </c>
    </row>
    <row r="15" spans="1:4" ht="15.75" x14ac:dyDescent="0.25">
      <c r="A15" s="49">
        <v>11</v>
      </c>
      <c r="B15">
        <v>4</v>
      </c>
      <c r="C15">
        <f t="shared" si="0"/>
        <v>37800</v>
      </c>
      <c r="D15">
        <f t="shared" si="1"/>
        <v>1.1111111111111111E-3</v>
      </c>
    </row>
    <row r="16" spans="1:4" ht="15.75" x14ac:dyDescent="0.25">
      <c r="A16" s="49">
        <v>12</v>
      </c>
      <c r="B16">
        <v>7</v>
      </c>
      <c r="C16">
        <f t="shared" si="0"/>
        <v>41400</v>
      </c>
      <c r="D16">
        <f t="shared" si="1"/>
        <v>1.9444444444444444E-3</v>
      </c>
    </row>
    <row r="20" spans="2:4" x14ac:dyDescent="0.25">
      <c r="B20" t="s">
        <v>12</v>
      </c>
      <c r="C20">
        <f>0.188/(60*60)</f>
        <v>5.2222222222222221E-5</v>
      </c>
      <c r="D20" t="s">
        <v>37</v>
      </c>
    </row>
    <row r="21" spans="2:4" x14ac:dyDescent="0.25">
      <c r="B21" t="s">
        <v>6</v>
      </c>
      <c r="C21">
        <f>0.0053/C20</f>
        <v>101.48936170212767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topLeftCell="A31" workbookViewId="0">
      <selection activeCell="M50" sqref="M50"/>
    </sheetView>
  </sheetViews>
  <sheetFormatPr defaultColWidth="8.85546875" defaultRowHeight="15" x14ac:dyDescent="0.25"/>
  <cols>
    <col min="7" max="7" width="12.140625" bestFit="1" customWidth="1"/>
    <col min="8" max="8" width="11.28515625" customWidth="1"/>
  </cols>
  <sheetData>
    <row r="1" spans="1:10" x14ac:dyDescent="0.25">
      <c r="B1" t="s">
        <v>0</v>
      </c>
    </row>
    <row r="3" spans="1:10" x14ac:dyDescent="0.25">
      <c r="B3" s="2" t="s">
        <v>3</v>
      </c>
      <c r="C3" s="3"/>
      <c r="D3" s="3"/>
      <c r="E3" s="3"/>
      <c r="F3" s="3"/>
      <c r="G3" s="3"/>
      <c r="H3" s="4" t="s">
        <v>25</v>
      </c>
      <c r="I3" s="3"/>
      <c r="J3" s="5"/>
    </row>
    <row r="4" spans="1:10" x14ac:dyDescent="0.25">
      <c r="B4" s="6"/>
      <c r="C4" s="7"/>
      <c r="D4" s="7"/>
      <c r="E4" s="7"/>
      <c r="F4" s="7"/>
      <c r="G4" s="7"/>
      <c r="H4" s="7"/>
      <c r="I4" s="7"/>
      <c r="J4" s="8"/>
    </row>
    <row r="5" spans="1:10" x14ac:dyDescent="0.25">
      <c r="B5" s="9">
        <f>12*2.5/4</f>
        <v>7.5</v>
      </c>
      <c r="C5" s="7"/>
      <c r="D5" s="7"/>
      <c r="E5" s="7"/>
      <c r="F5" s="7"/>
      <c r="G5" s="7"/>
      <c r="H5" s="7"/>
      <c r="I5" s="7"/>
      <c r="J5" s="8"/>
    </row>
    <row r="6" spans="1:10" x14ac:dyDescent="0.25">
      <c r="B6" s="6"/>
      <c r="C6" s="7"/>
      <c r="D6" s="7"/>
      <c r="E6" s="7"/>
      <c r="F6" s="7"/>
      <c r="G6" s="7"/>
      <c r="H6" s="7"/>
      <c r="I6" s="7"/>
      <c r="J6" s="8"/>
    </row>
    <row r="7" spans="1:10" x14ac:dyDescent="0.25">
      <c r="B7" s="6"/>
      <c r="C7" s="7" t="s">
        <v>11</v>
      </c>
      <c r="D7" s="7"/>
      <c r="E7" s="7"/>
      <c r="F7" s="7"/>
      <c r="G7" s="7"/>
      <c r="H7" s="7"/>
      <c r="I7" s="7"/>
      <c r="J7" s="8"/>
    </row>
    <row r="8" spans="1:10" x14ac:dyDescent="0.25">
      <c r="A8" t="s">
        <v>4</v>
      </c>
      <c r="B8" s="6" t="s">
        <v>5</v>
      </c>
      <c r="C8" s="7" t="s">
        <v>10</v>
      </c>
      <c r="D8" s="7" t="s">
        <v>6</v>
      </c>
      <c r="E8" s="7"/>
      <c r="F8" s="7" t="s">
        <v>7</v>
      </c>
      <c r="G8" s="7" t="s">
        <v>8</v>
      </c>
      <c r="H8" s="7" t="s">
        <v>9</v>
      </c>
      <c r="I8" s="7"/>
      <c r="J8" s="8" t="s">
        <v>12</v>
      </c>
    </row>
    <row r="9" spans="1:10" x14ac:dyDescent="0.25">
      <c r="B9" s="10">
        <f>12*2.5/4</f>
        <v>7.5</v>
      </c>
      <c r="C9" s="11">
        <v>250</v>
      </c>
      <c r="D9" s="12">
        <f>dd*s</f>
        <v>1875</v>
      </c>
      <c r="E9" s="13"/>
      <c r="F9" s="14">
        <v>3.9999999999999998E-7</v>
      </c>
      <c r="G9" s="11">
        <v>3.5</v>
      </c>
      <c r="H9" s="14">
        <v>200000000</v>
      </c>
      <c r="I9" s="13"/>
      <c r="J9" s="15">
        <f>K*r_/(s*Q)</f>
        <v>9.1428571428571428E-2</v>
      </c>
    </row>
    <row r="12" spans="1:10" x14ac:dyDescent="0.25">
      <c r="B12" s="16"/>
      <c r="C12" s="17"/>
      <c r="D12" s="17"/>
      <c r="E12" s="17"/>
      <c r="F12" s="17"/>
      <c r="G12" s="17"/>
      <c r="H12" s="17"/>
      <c r="I12" s="17"/>
      <c r="J12" s="18"/>
    </row>
    <row r="13" spans="1:10" x14ac:dyDescent="0.25">
      <c r="B13" s="19" t="s">
        <v>26</v>
      </c>
      <c r="C13" s="20"/>
      <c r="D13" s="20"/>
      <c r="E13" s="20"/>
      <c r="F13" s="20"/>
      <c r="G13" s="20" t="s">
        <v>27</v>
      </c>
      <c r="H13" s="21"/>
      <c r="I13" s="21"/>
      <c r="J13" s="22"/>
    </row>
    <row r="14" spans="1:10" x14ac:dyDescent="0.25">
      <c r="B14" s="23"/>
      <c r="C14" s="21"/>
      <c r="D14" s="21"/>
      <c r="E14" s="21"/>
      <c r="F14" s="21"/>
      <c r="G14" s="21"/>
      <c r="H14" s="21"/>
      <c r="I14" s="21"/>
      <c r="J14" s="22"/>
    </row>
    <row r="15" spans="1:10" x14ac:dyDescent="0.25">
      <c r="B15" s="23"/>
      <c r="C15" s="21"/>
      <c r="D15" s="21"/>
      <c r="E15" s="21"/>
      <c r="F15" s="21"/>
      <c r="G15" s="24" t="s">
        <v>17</v>
      </c>
      <c r="H15" s="24" t="s">
        <v>16</v>
      </c>
      <c r="I15" s="21"/>
      <c r="J15" s="22"/>
    </row>
    <row r="16" spans="1:10" x14ac:dyDescent="0.25">
      <c r="B16" s="23"/>
      <c r="C16" s="21"/>
      <c r="D16" s="21"/>
      <c r="E16" s="21"/>
      <c r="F16" s="21"/>
      <c r="G16" s="24" t="s">
        <v>14</v>
      </c>
      <c r="H16" s="24" t="s">
        <v>15</v>
      </c>
      <c r="I16" s="21"/>
      <c r="J16" s="22"/>
    </row>
    <row r="17" spans="2:10" x14ac:dyDescent="0.25">
      <c r="B17" s="31" t="s">
        <v>1</v>
      </c>
      <c r="C17" s="32" t="s">
        <v>24</v>
      </c>
      <c r="D17" s="33" t="s">
        <v>2</v>
      </c>
      <c r="E17" s="34" t="s">
        <v>13</v>
      </c>
      <c r="F17" s="21"/>
      <c r="G17" s="24">
        <f t="array" ref="G17:H17">LOGEST(E18:E26,D18:D26)</f>
        <v>0.99993343239744226</v>
      </c>
      <c r="H17" s="24">
        <v>8.5046272093644501E-3</v>
      </c>
      <c r="I17" s="21"/>
      <c r="J17" s="22"/>
    </row>
    <row r="18" spans="2:10" x14ac:dyDescent="0.25">
      <c r="B18" s="25">
        <v>8</v>
      </c>
      <c r="C18" s="26">
        <v>376.1</v>
      </c>
      <c r="D18" s="1">
        <v>376.1</v>
      </c>
      <c r="E18" s="35">
        <f>8/C18</f>
        <v>2.127093858016485E-2</v>
      </c>
      <c r="F18" s="21"/>
      <c r="G18" s="21"/>
      <c r="H18" s="21"/>
      <c r="I18" s="21"/>
      <c r="J18" s="22"/>
    </row>
    <row r="19" spans="2:10" x14ac:dyDescent="0.25">
      <c r="B19" s="25">
        <v>16</v>
      </c>
      <c r="C19" s="26">
        <v>1422</v>
      </c>
      <c r="D19" s="1">
        <v>1798.1</v>
      </c>
      <c r="E19" s="35">
        <f t="shared" ref="E19:E26" si="0">8/C19</f>
        <v>5.6258790436005627E-3</v>
      </c>
      <c r="F19" s="21"/>
      <c r="G19" s="21" t="s">
        <v>12</v>
      </c>
      <c r="H19" s="21" t="s">
        <v>6</v>
      </c>
      <c r="I19" s="21"/>
      <c r="J19" s="22"/>
    </row>
    <row r="20" spans="2:10" x14ac:dyDescent="0.25">
      <c r="B20" s="25">
        <v>24</v>
      </c>
      <c r="C20" s="26">
        <v>228</v>
      </c>
      <c r="D20" s="1">
        <v>2026.1</v>
      </c>
      <c r="E20" s="35">
        <f t="shared" si="0"/>
        <v>3.5087719298245612E-2</v>
      </c>
      <c r="F20" s="21"/>
      <c r="G20" s="27">
        <f>-LN(G17)</f>
        <v>6.6569818278929159E-5</v>
      </c>
      <c r="H20" s="27">
        <f>H17/G20</f>
        <v>127.75500112873758</v>
      </c>
      <c r="I20" s="21"/>
      <c r="J20" s="22"/>
    </row>
    <row r="21" spans="2:10" x14ac:dyDescent="0.25">
      <c r="B21" s="25">
        <v>32</v>
      </c>
      <c r="C21" s="26">
        <v>2623</v>
      </c>
      <c r="D21" s="1">
        <v>4649.1000000000004</v>
      </c>
      <c r="E21" s="35">
        <f t="shared" si="0"/>
        <v>3.0499428135722455E-3</v>
      </c>
      <c r="F21" s="21"/>
      <c r="G21" s="21"/>
      <c r="H21" s="21"/>
      <c r="I21" s="21"/>
      <c r="J21" s="22"/>
    </row>
    <row r="22" spans="2:10" x14ac:dyDescent="0.25">
      <c r="B22" s="25">
        <v>40</v>
      </c>
      <c r="C22" s="26">
        <v>1498</v>
      </c>
      <c r="D22" s="1">
        <v>6147.1</v>
      </c>
      <c r="E22" s="35">
        <f t="shared" si="0"/>
        <v>5.3404539385847796E-3</v>
      </c>
      <c r="F22" s="21"/>
      <c r="G22" s="21" t="s">
        <v>28</v>
      </c>
      <c r="H22" s="39" t="s">
        <v>18</v>
      </c>
      <c r="I22" s="21"/>
      <c r="J22" s="22"/>
    </row>
    <row r="23" spans="2:10" x14ac:dyDescent="0.25">
      <c r="B23" s="25">
        <v>48</v>
      </c>
      <c r="C23" s="26">
        <v>3605</v>
      </c>
      <c r="D23" s="1">
        <v>9752.1</v>
      </c>
      <c r="E23" s="35">
        <f t="shared" si="0"/>
        <v>2.2191400832177531E-3</v>
      </c>
      <c r="F23" s="21"/>
      <c r="G23" s="21">
        <f>0.00004</f>
        <v>4.0000000000000003E-5</v>
      </c>
      <c r="H23" s="27">
        <f>-LN(G23/(H17))/G20</f>
        <v>80509.251134811042</v>
      </c>
      <c r="I23" s="21"/>
      <c r="J23" s="22"/>
    </row>
    <row r="24" spans="2:10" x14ac:dyDescent="0.25">
      <c r="B24" s="25">
        <v>56</v>
      </c>
      <c r="C24" s="26">
        <v>8748</v>
      </c>
      <c r="D24" s="1">
        <v>18500.099999999999</v>
      </c>
      <c r="E24" s="35">
        <f t="shared" si="0"/>
        <v>9.1449474165523545E-4</v>
      </c>
      <c r="F24" s="21"/>
      <c r="G24" s="21"/>
      <c r="H24" s="21"/>
      <c r="I24" s="21"/>
      <c r="J24" s="22"/>
    </row>
    <row r="25" spans="2:10" x14ac:dyDescent="0.25">
      <c r="B25" s="25">
        <v>64</v>
      </c>
      <c r="C25" s="26">
        <v>18881</v>
      </c>
      <c r="D25" s="1">
        <v>37381.1</v>
      </c>
      <c r="E25" s="35">
        <f t="shared" si="0"/>
        <v>4.237063714845612E-4</v>
      </c>
      <c r="F25" s="21"/>
      <c r="G25" s="21"/>
      <c r="H25" s="21"/>
      <c r="I25" s="21"/>
      <c r="J25" s="22"/>
    </row>
    <row r="26" spans="2:10" x14ac:dyDescent="0.25">
      <c r="B26" s="36">
        <v>72</v>
      </c>
      <c r="C26" s="37">
        <v>20711</v>
      </c>
      <c r="D26" s="38">
        <v>58092.1</v>
      </c>
      <c r="E26" s="15">
        <f t="shared" si="0"/>
        <v>3.862681666747139E-4</v>
      </c>
      <c r="F26" s="21"/>
      <c r="G26" s="21"/>
      <c r="H26" s="21"/>
      <c r="I26" s="21"/>
      <c r="J26" s="22"/>
    </row>
    <row r="27" spans="2:10" x14ac:dyDescent="0.25">
      <c r="B27" s="28"/>
      <c r="C27" s="29"/>
      <c r="D27" s="29"/>
      <c r="E27" s="29"/>
      <c r="F27" s="29"/>
      <c r="G27" s="29"/>
      <c r="H27" s="29"/>
      <c r="I27" s="29"/>
      <c r="J27" s="30"/>
    </row>
    <row r="32" spans="2:10" x14ac:dyDescent="0.25">
      <c r="B32" t="s">
        <v>31</v>
      </c>
    </row>
    <row r="34" spans="2:11" x14ac:dyDescent="0.25">
      <c r="B34" s="16"/>
      <c r="C34" s="4" t="s">
        <v>30</v>
      </c>
      <c r="D34" s="17"/>
      <c r="E34" s="17"/>
      <c r="F34" s="17"/>
      <c r="G34" s="17"/>
      <c r="H34" s="17"/>
      <c r="I34" s="18"/>
    </row>
    <row r="35" spans="2:11" x14ac:dyDescent="0.25">
      <c r="B35" s="40" t="s">
        <v>19</v>
      </c>
      <c r="C35" s="41" t="s">
        <v>20</v>
      </c>
      <c r="D35" s="41" t="s">
        <v>21</v>
      </c>
      <c r="E35" s="41" t="s">
        <v>22</v>
      </c>
      <c r="F35" s="41" t="s">
        <v>23</v>
      </c>
      <c r="G35" s="21"/>
      <c r="H35" s="41" t="s">
        <v>29</v>
      </c>
      <c r="I35" s="42" t="s">
        <v>19</v>
      </c>
    </row>
    <row r="36" spans="2:11" x14ac:dyDescent="0.25">
      <c r="B36" s="43">
        <v>1</v>
      </c>
      <c r="C36" s="44">
        <v>0.34</v>
      </c>
      <c r="D36" s="44">
        <v>0.2</v>
      </c>
      <c r="E36" s="44">
        <v>0.26</v>
      </c>
      <c r="F36" s="44">
        <v>0.23</v>
      </c>
      <c r="G36" s="21"/>
      <c r="H36" s="44">
        <v>0.2</v>
      </c>
      <c r="I36" s="45">
        <v>1</v>
      </c>
    </row>
    <row r="37" spans="2:11" x14ac:dyDescent="0.25">
      <c r="B37" s="43">
        <v>2</v>
      </c>
      <c r="C37" s="44">
        <v>0.42</v>
      </c>
      <c r="D37" s="44">
        <v>0.28000000000000003</v>
      </c>
      <c r="E37" s="44">
        <v>0.34</v>
      </c>
      <c r="F37" s="44">
        <v>0.3</v>
      </c>
      <c r="G37" s="21"/>
      <c r="H37" s="44">
        <v>0.28000000000000003</v>
      </c>
      <c r="I37" s="45">
        <v>2</v>
      </c>
    </row>
    <row r="38" spans="2:11" x14ac:dyDescent="0.25">
      <c r="B38" s="43">
        <v>3</v>
      </c>
      <c r="C38" s="44">
        <v>0.48</v>
      </c>
      <c r="D38" s="44">
        <v>0.33</v>
      </c>
      <c r="E38" s="44">
        <v>0.4</v>
      </c>
      <c r="F38" s="44">
        <v>0.34</v>
      </c>
      <c r="G38" s="21"/>
      <c r="H38" s="44">
        <v>0.33</v>
      </c>
      <c r="I38" s="45">
        <v>3</v>
      </c>
    </row>
    <row r="39" spans="2:11" x14ac:dyDescent="0.25">
      <c r="B39" s="43">
        <v>4</v>
      </c>
      <c r="C39" s="44">
        <v>0.54</v>
      </c>
      <c r="D39" s="44">
        <v>0.34</v>
      </c>
      <c r="E39" s="44">
        <v>0.44</v>
      </c>
      <c r="F39" s="44">
        <v>0.36</v>
      </c>
      <c r="G39" s="21"/>
      <c r="H39" s="44">
        <v>0.34</v>
      </c>
      <c r="I39" s="45">
        <v>4</v>
      </c>
    </row>
    <row r="40" spans="2:11" x14ac:dyDescent="0.25">
      <c r="B40" s="43">
        <v>5</v>
      </c>
      <c r="C40" s="44">
        <v>0.56000000000000005</v>
      </c>
      <c r="D40" s="44">
        <v>0.37</v>
      </c>
      <c r="E40" s="44">
        <v>0.48</v>
      </c>
      <c r="F40" s="44">
        <v>0.37</v>
      </c>
      <c r="G40" s="21"/>
      <c r="H40" s="44">
        <v>0.37</v>
      </c>
      <c r="I40" s="45">
        <v>5</v>
      </c>
    </row>
    <row r="41" spans="2:11" x14ac:dyDescent="0.25">
      <c r="B41" s="43">
        <v>6</v>
      </c>
      <c r="C41" s="44">
        <v>0.56000000000000005</v>
      </c>
      <c r="D41" s="44">
        <v>0.39</v>
      </c>
      <c r="E41" s="44">
        <v>0.49</v>
      </c>
      <c r="F41" s="44">
        <v>0.39</v>
      </c>
      <c r="G41" s="21"/>
      <c r="H41" s="44">
        <v>0.39</v>
      </c>
      <c r="I41" s="45">
        <v>6</v>
      </c>
    </row>
    <row r="42" spans="2:11" x14ac:dyDescent="0.25">
      <c r="B42" s="43">
        <v>7</v>
      </c>
      <c r="C42" s="44">
        <v>0.56999999999999995</v>
      </c>
      <c r="D42" s="44">
        <v>0.4</v>
      </c>
      <c r="E42" s="44">
        <v>0.49</v>
      </c>
      <c r="F42" s="44">
        <v>0.39</v>
      </c>
      <c r="G42" s="21"/>
      <c r="H42" s="44">
        <v>0.4</v>
      </c>
      <c r="I42" s="45">
        <v>7</v>
      </c>
    </row>
    <row r="43" spans="2:11" x14ac:dyDescent="0.25">
      <c r="B43" s="43">
        <v>8</v>
      </c>
      <c r="C43" s="44">
        <v>0.57999999999999996</v>
      </c>
      <c r="D43" s="44">
        <v>0.41</v>
      </c>
      <c r="E43" s="44">
        <v>0.5</v>
      </c>
      <c r="F43" s="44">
        <v>0.4</v>
      </c>
      <c r="G43" s="21"/>
      <c r="H43" s="44">
        <v>0.41</v>
      </c>
      <c r="I43" s="45">
        <v>8</v>
      </c>
    </row>
    <row r="44" spans="2:11" x14ac:dyDescent="0.25">
      <c r="B44" s="43">
        <v>9</v>
      </c>
      <c r="C44" s="44">
        <v>0.57999999999999996</v>
      </c>
      <c r="D44" s="44">
        <v>0.42</v>
      </c>
      <c r="E44" s="44">
        <v>0.5</v>
      </c>
      <c r="F44" s="44">
        <v>0.41</v>
      </c>
      <c r="G44" s="21"/>
      <c r="H44" s="44">
        <v>0.42</v>
      </c>
      <c r="I44" s="45">
        <v>9</v>
      </c>
    </row>
    <row r="45" spans="2:11" x14ac:dyDescent="0.25">
      <c r="B45" s="43">
        <v>10</v>
      </c>
      <c r="C45" s="44">
        <v>0.59</v>
      </c>
      <c r="D45" s="44">
        <v>0.44</v>
      </c>
      <c r="E45" s="44">
        <v>0.51</v>
      </c>
      <c r="F45" s="44">
        <v>0.42</v>
      </c>
      <c r="G45" s="21"/>
      <c r="H45" s="44">
        <v>0.44</v>
      </c>
      <c r="I45" s="45">
        <v>10</v>
      </c>
    </row>
    <row r="46" spans="2:11" x14ac:dyDescent="0.25">
      <c r="B46" s="43">
        <v>11</v>
      </c>
      <c r="C46" s="44">
        <v>0.59</v>
      </c>
      <c r="D46" s="44">
        <v>0.44</v>
      </c>
      <c r="E46" s="44">
        <v>0.51</v>
      </c>
      <c r="F46" s="44">
        <v>0.43</v>
      </c>
      <c r="G46" s="21"/>
      <c r="H46" s="44">
        <v>0.44</v>
      </c>
      <c r="I46" s="45">
        <v>11</v>
      </c>
      <c r="K46" t="s">
        <v>34</v>
      </c>
    </row>
    <row r="47" spans="2:11" x14ac:dyDescent="0.25">
      <c r="B47" s="43">
        <v>12</v>
      </c>
      <c r="C47" s="44">
        <v>0.59</v>
      </c>
      <c r="D47" s="44">
        <v>0.45</v>
      </c>
      <c r="E47" s="44">
        <v>0.52</v>
      </c>
      <c r="F47" s="44">
        <v>0.44</v>
      </c>
      <c r="G47" s="21"/>
      <c r="H47" s="44">
        <v>0.45</v>
      </c>
      <c r="I47" s="45">
        <v>12</v>
      </c>
      <c r="K47" t="s">
        <v>32</v>
      </c>
    </row>
    <row r="48" spans="2:11" x14ac:dyDescent="0.25">
      <c r="B48" s="43">
        <v>13</v>
      </c>
      <c r="C48" s="44">
        <v>0.6</v>
      </c>
      <c r="D48" s="44">
        <v>0.45</v>
      </c>
      <c r="E48" s="44">
        <v>0.52</v>
      </c>
      <c r="F48" s="44">
        <v>0.44</v>
      </c>
      <c r="G48" s="21"/>
      <c r="H48" s="44">
        <v>0.45</v>
      </c>
      <c r="I48" s="45">
        <v>13</v>
      </c>
      <c r="K48" t="s">
        <v>33</v>
      </c>
    </row>
    <row r="49" spans="2:11" x14ac:dyDescent="0.25">
      <c r="B49" s="43">
        <v>14</v>
      </c>
      <c r="C49" s="44">
        <v>0.6</v>
      </c>
      <c r="D49" s="44">
        <v>0.46</v>
      </c>
      <c r="E49" s="44">
        <v>0.54</v>
      </c>
      <c r="F49" s="44">
        <v>0.45</v>
      </c>
      <c r="G49" s="21"/>
      <c r="H49" s="44">
        <v>0.46</v>
      </c>
      <c r="I49" s="45">
        <v>14</v>
      </c>
      <c r="K49" t="s">
        <v>39</v>
      </c>
    </row>
    <row r="50" spans="2:11" x14ac:dyDescent="0.25">
      <c r="B50" s="43">
        <v>15</v>
      </c>
      <c r="C50" s="44">
        <v>0.62</v>
      </c>
      <c r="D50" s="44">
        <v>0.46</v>
      </c>
      <c r="E50" s="44">
        <v>0.56000000000000005</v>
      </c>
      <c r="F50" s="44">
        <v>0.45</v>
      </c>
      <c r="G50" s="21"/>
      <c r="H50" s="44">
        <v>0.46</v>
      </c>
      <c r="I50" s="45">
        <v>15</v>
      </c>
    </row>
    <row r="51" spans="2:11" x14ac:dyDescent="0.25">
      <c r="B51" s="43">
        <v>16</v>
      </c>
      <c r="C51" s="44">
        <v>0.64</v>
      </c>
      <c r="D51" s="44">
        <v>0.48</v>
      </c>
      <c r="E51" s="44">
        <v>0.57999999999999996</v>
      </c>
      <c r="F51" s="44">
        <v>0.46</v>
      </c>
      <c r="G51" s="21"/>
      <c r="H51" s="44">
        <v>0.48</v>
      </c>
      <c r="I51" s="45">
        <v>16</v>
      </c>
    </row>
    <row r="52" spans="2:11" x14ac:dyDescent="0.25">
      <c r="B52" s="43">
        <v>17</v>
      </c>
      <c r="C52" s="44">
        <v>0.69</v>
      </c>
      <c r="D52" s="44">
        <v>0.52</v>
      </c>
      <c r="E52" s="44">
        <v>0.6</v>
      </c>
      <c r="F52" s="44">
        <v>0.49</v>
      </c>
      <c r="G52" s="21"/>
      <c r="H52" s="44">
        <v>0.52</v>
      </c>
      <c r="I52" s="45">
        <v>17</v>
      </c>
      <c r="K52" t="s">
        <v>40</v>
      </c>
    </row>
    <row r="53" spans="2:11" x14ac:dyDescent="0.25">
      <c r="B53" s="43">
        <v>18</v>
      </c>
      <c r="C53" s="44">
        <v>0.7</v>
      </c>
      <c r="D53" s="44">
        <v>0.53</v>
      </c>
      <c r="E53" s="44">
        <v>0.62</v>
      </c>
      <c r="F53" s="44">
        <v>0.5</v>
      </c>
      <c r="G53" s="21"/>
      <c r="H53" s="44">
        <v>0.53</v>
      </c>
      <c r="I53" s="45">
        <v>18</v>
      </c>
    </row>
    <row r="54" spans="2:11" x14ac:dyDescent="0.25">
      <c r="B54" s="46">
        <v>19</v>
      </c>
      <c r="C54" s="47">
        <v>0.71</v>
      </c>
      <c r="D54" s="47">
        <v>0.55000000000000004</v>
      </c>
      <c r="E54" s="47">
        <v>0.65</v>
      </c>
      <c r="F54" s="47">
        <v>0.52</v>
      </c>
      <c r="G54" s="29"/>
      <c r="H54" s="47">
        <v>0.55000000000000004</v>
      </c>
      <c r="I54" s="48">
        <v>19</v>
      </c>
    </row>
  </sheetData>
  <pageMargins left="0.7" right="0.7" top="0.75" bottom="0.75" header="0.3" footer="0.3"/>
  <pageSetup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expo model</vt:lpstr>
      <vt:lpstr>Coverage</vt:lpstr>
      <vt:lpstr>beta0</vt:lpstr>
      <vt:lpstr>beta1</vt:lpstr>
      <vt:lpstr>dd</vt:lpstr>
      <vt:lpstr>K</vt:lpstr>
      <vt:lpstr>Q</vt:lpstr>
      <vt:lpstr>r_</vt:lpstr>
      <vt:lpstr>s</vt:lpstr>
    </vt:vector>
  </TitlesOfParts>
  <Company>Computer Science, Colorado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malaiya</dc:creator>
  <cp:lastModifiedBy>malaiya,y</cp:lastModifiedBy>
  <dcterms:created xsi:type="dcterms:W3CDTF">2008-12-04T00:10:22Z</dcterms:created>
  <dcterms:modified xsi:type="dcterms:W3CDTF">2018-10-17T01:55:58Z</dcterms:modified>
</cp:coreProperties>
</file>